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workbookProtection workbookAlgorithmName="SHA-512" workbookHashValue="Ng9CyGNYjdkq9PL/XfzyOcgjakgD9Yt9k9IZIsg3B+bst1uB6rMiZH6KiPw9b1Wwpt4j996G2F8V6/lCQ22rfw==" workbookSpinCount="100000" workbookSaltValue="t6Sxcq5l2JWopHf7AyI2gA==" lockStructure="1"/>
  <bookViews>
    <workbookView xWindow="65428" yWindow="65428" windowWidth="23256" windowHeight="12576" activeTab="0"/>
  </bookViews>
  <sheets>
    <sheet name="Rechner" sheetId="1" r:id="rId1"/>
    <sheet name="Erläuterungen" sheetId="2" r:id="rId2"/>
  </sheets>
  <definedNames>
    <definedName name="Form">'Rechner'!$B$1:$R$31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<sst xmlns="http://schemas.openxmlformats.org/spreadsheetml/2006/main" count="51" uniqueCount="51">
  <si>
    <t>Tage</t>
  </si>
  <si>
    <t>Jahresverbrauch:</t>
  </si>
  <si>
    <t>%</t>
  </si>
  <si>
    <t>cent/kWh</t>
  </si>
  <si>
    <t>allfällige Mengen Rabatte:</t>
  </si>
  <si>
    <t>Ihre relevante Menge:</t>
  </si>
  <si>
    <t>Allfällige Erläuterung:</t>
  </si>
  <si>
    <t>Ihr relevanter Preis:</t>
  </si>
  <si>
    <t>© E-Control</t>
  </si>
  <si>
    <t>€/Jahr</t>
  </si>
  <si>
    <t>allfällige Gratistage:</t>
  </si>
  <si>
    <t>1.12.2022 - 30.6.2024</t>
  </si>
  <si>
    <t>Erläuterungen</t>
  </si>
  <si>
    <t>€/Jahr*</t>
  </si>
  <si>
    <t>*…</t>
  </si>
  <si>
    <t>allfällige prozentuelle Rabatte vom Arbeitspreis</t>
  </si>
  <si>
    <t>Allgemein:</t>
  </si>
  <si>
    <t>Anmerkungen zum Formular:</t>
  </si>
  <si>
    <t xml:space="preserve">   - Die vom Bund übernommenen Kosten beziehen sich auf den reinen Energiepreis nach Abzug aller einmaligen oder wiederkehrenden Rabatte.</t>
  </si>
  <si>
    <t xml:space="preserve">   - Kosten werden bis 2900 kWh und bis zu 40 cent/kWh übernommen, dadurch fallen für die Kunden dort nur 10 cent/kWh an. Abgaben und Ust  werden allerdings auf den ursprünglichen Betrag berechnet.</t>
  </si>
  <si>
    <t>Stromkostenbremse</t>
  </si>
  <si>
    <t xml:space="preserve">   - Noch nicht im Detail definiert sind die weiterein Ausbaustufen der Stromkostenbremse, die sich auf Familien mit mehr als 3 Mitgliedern und auf Netzkosten beziehen werden.</t>
  </si>
  <si>
    <t>**…</t>
  </si>
  <si>
    <t>Disclaimer:</t>
  </si>
  <si>
    <t>kWh***</t>
  </si>
  <si>
    <t>Wenn auf dem Preisblatt ein Grundpreis pro Monat angegeben ist, diesen bitte x 12 (mal 12) rechnen und hier eintragen.</t>
  </si>
  <si>
    <t>***…</t>
  </si>
  <si>
    <t>Dieser Wert wird für die Berechnung der Kostenübernahme durch den Bund herangezogen.</t>
  </si>
  <si>
    <r>
      <t>kWh</t>
    </r>
    <r>
      <rPr>
        <sz val="18"/>
        <color theme="1"/>
        <rFont val="Calibri"/>
        <family val="2"/>
        <scheme val="minor"/>
      </rPr>
      <t>**</t>
    </r>
  </si>
  <si>
    <r>
      <t>cent/kWh</t>
    </r>
    <r>
      <rPr>
        <sz val="16"/>
        <color theme="1"/>
        <rFont val="Calibri"/>
        <family val="2"/>
        <scheme val="minor"/>
      </rPr>
      <t>**</t>
    </r>
  </si>
  <si>
    <t>... dieser Betrag wird von ihrem Lieferanten berücksichtigt (gerundet)</t>
  </si>
  <si>
    <t>€ jedes Monat****</t>
  </si>
  <si>
    <t>****…</t>
  </si>
  <si>
    <r>
      <t xml:space="preserve">Grundpreis </t>
    </r>
    <r>
      <rPr>
        <sz val="16"/>
        <color theme="1"/>
        <rFont val="Calibri"/>
        <family val="2"/>
        <scheme val="minor"/>
      </rPr>
      <t xml:space="preserve">wie im Preisblatt </t>
    </r>
    <r>
      <rPr>
        <sz val="11"/>
        <color theme="1"/>
        <rFont val="Calibri"/>
        <family val="2"/>
        <scheme val="minor"/>
      </rPr>
      <t>(ohne Steuer)</t>
    </r>
    <r>
      <rPr>
        <sz val="16"/>
        <color theme="1"/>
        <rFont val="Calibri"/>
        <family val="2"/>
        <scheme val="minor"/>
      </rPr>
      <t>:</t>
    </r>
  </si>
  <si>
    <r>
      <rPr>
        <b/>
        <sz val="16"/>
        <color theme="1"/>
        <rFont val="Calibri"/>
        <family val="2"/>
        <scheme val="minor"/>
      </rPr>
      <t>Energie</t>
    </r>
    <r>
      <rPr>
        <sz val="16"/>
        <color theme="1"/>
        <rFont val="Calibri"/>
        <family val="2"/>
        <scheme val="minor"/>
      </rPr>
      <t>-</t>
    </r>
    <r>
      <rPr>
        <b/>
        <sz val="16"/>
        <color theme="1"/>
        <rFont val="Calibri"/>
        <family val="2"/>
        <scheme val="minor"/>
      </rPr>
      <t>Arbeitspreis</t>
    </r>
    <r>
      <rPr>
        <sz val="16"/>
        <color theme="1"/>
        <rFont val="Calibri"/>
        <family val="2"/>
        <scheme val="minor"/>
      </rPr>
      <t xml:space="preserve"> wie im Preisblatt</t>
    </r>
    <r>
      <rPr>
        <sz val="11"/>
        <color theme="1"/>
        <rFont val="Calibri"/>
        <family val="2"/>
        <scheme val="minor"/>
      </rPr>
      <t xml:space="preserve"> (ohne Steuer)</t>
    </r>
    <r>
      <rPr>
        <sz val="16"/>
        <color theme="1"/>
        <rFont val="Calibri"/>
        <family val="2"/>
        <scheme val="minor"/>
      </rPr>
      <t>:</t>
    </r>
  </si>
  <si>
    <t xml:space="preserve">Hier bitte den geschätzten Jahresverbrauch eintragen. Der tatsächliche Jahresverbrauch kann spätestens bei der Jahresrechnung zu Korrekturen führen. Bei Monatsrechnungen sollten weniger Korrekturen anfallen. </t>
  </si>
  <si>
    <t>Rabatt auch auf Grundpreis?</t>
  </si>
  <si>
    <t>ja</t>
  </si>
  <si>
    <t>nein</t>
  </si>
  <si>
    <t>RABATTE</t>
  </si>
  <si>
    <t>kWh/Jahr</t>
  </si>
  <si>
    <t>PREISE</t>
  </si>
  <si>
    <t>MENGE</t>
  </si>
  <si>
    <t>Obwohl dieser Rechner so gut wie möglich die existierende Rechtslage abbilden soll, kann es dennoch zu  Abweichungen zu den vom Lieferanten einberechneten Bundesgeldern kommen; dies insbesondere, wenn es zu Produktwechseln, Tarifänderungen, Lieferantenwechsel kommt.</t>
  </si>
  <si>
    <t>ERGEBNIS</t>
  </si>
  <si>
    <t>allfällige Pauschalrabatte:</t>
  </si>
  <si>
    <t>€ in den nächsten 12 Monaten*****</t>
  </si>
  <si>
    <t>*****…</t>
  </si>
  <si>
    <t>Ab dem 1.7.2023 wird nur noch ein anteiliger Betrag gerechnet, da dann nicht mehr volle 12 Monate bis zum Auslaufen der Stromkostenbremse bleiben</t>
  </si>
  <si>
    <r>
      <rPr>
        <b/>
        <sz val="16"/>
        <color theme="1"/>
        <rFont val="Calibri"/>
        <family val="2"/>
        <scheme val="minor"/>
      </rPr>
      <t>Vom Bund übernommener Betrag:</t>
    </r>
    <r>
      <rPr>
        <sz val="16"/>
        <color theme="1"/>
        <rFont val="Calibri"/>
        <family val="2"/>
        <scheme val="minor"/>
      </rPr>
      <t xml:space="preserve"> etwa </t>
    </r>
  </si>
  <si>
    <t>Dieser (gerundete) Betrag wird  vom Lieferanten automatisch berücksichtigt. Der Effekt auf Vorauszahlungen etc. ist aber je nach Fall unterschiedlich. Manchmal wurden zB reduzierte Vorauszahlungen vereinbart, die Einführung kann gleichzeitig mit Preiserhöhungen erfolgen, etc. Daher bedeutet dies nicht unbedingt, dass die Vorauszahlung um diesen Betrag niedriger sein wird als zuvor!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</si>
</sst>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b/>
      <sz val="11"/>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sz val="10"/>
      <color theme="1"/>
      <name val="Calibri"/>
      <family val="2"/>
      <scheme val="minor"/>
    </font>
    <font>
      <sz val="10"/>
      <color rgb="FFFF0000"/>
      <name val="Calibri"/>
      <family val="2"/>
      <scheme val="minor"/>
    </font>
    <font>
      <sz val="9"/>
      <color theme="1"/>
      <name val="Calibri"/>
      <family val="2"/>
      <scheme val="minor"/>
    </font>
    <font>
      <sz val="18"/>
      <name val="Calibri"/>
      <family val="2"/>
      <scheme val="minor"/>
    </font>
    <font>
      <sz val="8"/>
      <name val="Calibri"/>
      <family val="2"/>
      <scheme val="minor"/>
    </font>
    <font>
      <sz val="11"/>
      <color theme="0"/>
      <name val="Calibri"/>
      <family val="2"/>
      <scheme val="minor"/>
    </font>
    <font>
      <sz val="18"/>
      <color rgb="FFFF0000"/>
      <name val="Calibri"/>
      <family val="2"/>
      <scheme val="minor"/>
    </font>
    <font>
      <b/>
      <sz val="16"/>
      <color theme="4" tint="-0.24997000396251678"/>
      <name val="Calibri"/>
      <family val="2"/>
      <scheme val="minor"/>
    </font>
    <font>
      <sz val="14"/>
      <color theme="1"/>
      <name val="Calibri"/>
      <family val="2"/>
      <scheme val="minor"/>
    </font>
    <font>
      <sz val="11"/>
      <color theme="4" tint="0.7999799847602844"/>
      <name val="Calibri"/>
      <family val="2"/>
      <scheme val="minor"/>
    </font>
    <font>
      <sz val="12"/>
      <color theme="0"/>
      <name val="Calibri"/>
      <family val="2"/>
      <scheme val="minor"/>
    </font>
    <font>
      <b/>
      <sz val="16"/>
      <color theme="9" tint="-0.24997000396251678"/>
      <name val="Calibri"/>
      <family val="2"/>
      <scheme val="minor"/>
    </font>
    <font>
      <b/>
      <sz val="26"/>
      <color theme="1"/>
      <name val="Calibri"/>
      <family val="2"/>
      <scheme val="minor"/>
    </font>
    <font>
      <sz val="11"/>
      <color theme="0" tint="-0.04997999966144562"/>
      <name val="Calibri"/>
      <family val="2"/>
      <scheme val="minor"/>
    </font>
    <font>
      <sz val="16"/>
      <color theme="9" tint="-0.24997000396251678"/>
      <name val="Calibri"/>
      <family val="2"/>
      <scheme val="minor"/>
    </font>
    <font>
      <i/>
      <sz val="12"/>
      <color theme="1"/>
      <name val="Calibri"/>
      <family val="2"/>
      <scheme val="minor"/>
    </font>
    <font>
      <b/>
      <i/>
      <sz val="12"/>
      <color theme="9" tint="-0.24997000396251678"/>
      <name val="Calibri"/>
      <family val="2"/>
      <scheme val="minor"/>
    </font>
    <font>
      <b/>
      <i/>
      <sz val="12"/>
      <color theme="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0" tint="-0.04997999966144562"/>
        <bgColor indexed="64"/>
      </patternFill>
    </fill>
    <fill>
      <patternFill patternType="solid">
        <fgColor theme="0"/>
        <bgColor indexed="64"/>
      </patternFill>
    </fill>
  </fills>
  <borders count="4">
    <border>
      <left/>
      <right/>
      <top/>
      <bottom/>
      <diagonal/>
    </border>
    <border>
      <left style="thin"/>
      <right style="thin"/>
      <top style="thin"/>
      <bottom style="thin"/>
    </border>
    <border>
      <left/>
      <right/>
      <top/>
      <bottom style="thin"/>
    </border>
    <border>
      <left/>
      <right/>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0" fillId="2" borderId="0" xfId="0" applyFill="1"/>
    <xf numFmtId="0" fontId="3" fillId="2" borderId="0" xfId="0" applyFont="1" applyFill="1"/>
    <xf numFmtId="0" fontId="3" fillId="2" borderId="0" xfId="0" applyFont="1" applyFill="1" applyAlignment="1">
      <alignment horizontal="right"/>
    </xf>
    <xf numFmtId="0" fontId="6" fillId="2" borderId="0" xfId="0" applyFont="1" applyFill="1" applyAlignment="1">
      <alignment horizontal="right"/>
    </xf>
    <xf numFmtId="0" fontId="6" fillId="2" borderId="0" xfId="0" applyFont="1" applyFill="1"/>
    <xf numFmtId="0" fontId="7" fillId="2" borderId="0" xfId="0" applyFont="1" applyFill="1"/>
    <xf numFmtId="0" fontId="4" fillId="3" borderId="0" xfId="0" applyFont="1" applyFill="1"/>
    <xf numFmtId="0" fontId="3" fillId="3" borderId="0" xfId="0" applyFont="1" applyFill="1"/>
    <xf numFmtId="0" fontId="2" fillId="2" borderId="0" xfId="0" applyFont="1" applyFill="1"/>
    <xf numFmtId="0" fontId="7" fillId="2" borderId="0" xfId="0" applyFont="1" applyFill="1" applyAlignment="1">
      <alignment horizontal="right"/>
    </xf>
    <xf numFmtId="0" fontId="8" fillId="2" borderId="0" xfId="0" applyFont="1" applyFill="1" applyAlignment="1">
      <alignment horizontal="right"/>
    </xf>
    <xf numFmtId="0" fontId="3" fillId="2" borderId="0" xfId="0" applyFont="1" applyFill="1" applyBorder="1"/>
    <xf numFmtId="0" fontId="8" fillId="2" borderId="0" xfId="0" applyFont="1" applyFill="1"/>
    <xf numFmtId="0" fontId="3" fillId="4" borderId="1" xfId="0" applyFont="1" applyFill="1" applyBorder="1" applyProtection="1">
      <protection locked="0"/>
    </xf>
    <xf numFmtId="3" fontId="3" fillId="4" borderId="1" xfId="0" applyNumberFormat="1" applyFont="1" applyFill="1" applyBorder="1" applyProtection="1">
      <protection locked="0"/>
    </xf>
    <xf numFmtId="0" fontId="7" fillId="2" borderId="0" xfId="0" applyFont="1" applyFill="1" applyBorder="1"/>
    <xf numFmtId="0" fontId="9" fillId="0" borderId="0" xfId="0" applyFont="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9" fillId="3"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left"/>
    </xf>
    <xf numFmtId="0" fontId="10" fillId="3" borderId="0" xfId="0" applyFont="1" applyFill="1" applyAlignment="1">
      <alignment horizontal="center"/>
    </xf>
    <xf numFmtId="0" fontId="9" fillId="3" borderId="0" xfId="0" applyFont="1" applyFill="1" applyAlignment="1">
      <alignment horizontal="center"/>
    </xf>
    <xf numFmtId="0" fontId="0" fillId="2" borderId="0" xfId="0" applyFill="1" applyAlignment="1">
      <alignment vertical="top"/>
    </xf>
    <xf numFmtId="0" fontId="11" fillId="2" borderId="0" xfId="0" applyFont="1" applyFill="1" applyAlignment="1">
      <alignment vertical="top"/>
    </xf>
    <xf numFmtId="0" fontId="12" fillId="3" borderId="0" xfId="0" applyFont="1" applyFill="1"/>
    <xf numFmtId="0" fontId="0" fillId="2" borderId="0" xfId="0" applyFill="1" applyBorder="1"/>
    <xf numFmtId="0" fontId="2" fillId="2" borderId="0" xfId="0" applyFont="1" applyFill="1" applyBorder="1"/>
    <xf numFmtId="0" fontId="5" fillId="3" borderId="2" xfId="0" applyFont="1" applyFill="1" applyBorder="1"/>
    <xf numFmtId="0" fontId="4" fillId="3" borderId="2" xfId="0" applyFont="1" applyFill="1" applyBorder="1"/>
    <xf numFmtId="0" fontId="9" fillId="2" borderId="0" xfId="0" applyFont="1" applyFill="1" applyAlignment="1">
      <alignment/>
    </xf>
    <xf numFmtId="0" fontId="8" fillId="2" borderId="0" xfId="0" applyFont="1" applyFill="1" applyBorder="1"/>
    <xf numFmtId="0" fontId="8" fillId="2" borderId="0" xfId="0" applyFont="1" applyFill="1" applyBorder="1" applyAlignment="1">
      <alignment horizontal="right"/>
    </xf>
    <xf numFmtId="0" fontId="0" fillId="3" borderId="0" xfId="0" applyFill="1"/>
    <xf numFmtId="0" fontId="5" fillId="3" borderId="0" xfId="0" applyFont="1" applyFill="1" applyBorder="1"/>
    <xf numFmtId="0" fontId="4" fillId="3" borderId="0" xfId="0" applyFont="1" applyFill="1" applyBorder="1"/>
    <xf numFmtId="0" fontId="9" fillId="2" borderId="0" xfId="0" applyFont="1" applyFill="1" applyAlignment="1">
      <alignment horizontal="right"/>
    </xf>
    <xf numFmtId="0" fontId="7" fillId="0" borderId="0" xfId="0" applyFont="1"/>
    <xf numFmtId="0" fontId="0" fillId="0" borderId="0" xfId="0" applyFont="1"/>
    <xf numFmtId="0" fontId="9" fillId="3" borderId="0" xfId="0" applyFont="1" applyFill="1"/>
    <xf numFmtId="0" fontId="15" fillId="3" borderId="0" xfId="0" applyFont="1" applyFill="1"/>
    <xf numFmtId="0" fontId="4" fillId="2" borderId="0" xfId="0" applyFont="1" applyFill="1"/>
    <xf numFmtId="0" fontId="4" fillId="2" borderId="0" xfId="0" applyFont="1" applyFill="1" applyAlignment="1">
      <alignment horizontal="right"/>
    </xf>
    <xf numFmtId="0" fontId="16" fillId="2" borderId="0" xfId="0" applyFont="1" applyFill="1"/>
    <xf numFmtId="0" fontId="17" fillId="2" borderId="0" xfId="0" applyFont="1" applyFill="1" applyAlignment="1">
      <alignment horizontal="right"/>
    </xf>
    <xf numFmtId="0" fontId="16" fillId="2" borderId="0" xfId="0" applyFont="1" applyFill="1" applyAlignment="1">
      <alignment horizontal="left"/>
    </xf>
    <xf numFmtId="0" fontId="18" fillId="2" borderId="0" xfId="0" applyFont="1" applyFill="1"/>
    <xf numFmtId="0" fontId="14" fillId="4" borderId="0" xfId="0" applyFont="1" applyFill="1"/>
    <xf numFmtId="0" fontId="19" fillId="4" borderId="0" xfId="0" applyFont="1" applyFill="1"/>
    <xf numFmtId="0" fontId="14" fillId="0" borderId="0" xfId="0" applyFont="1"/>
    <xf numFmtId="0" fontId="0" fillId="2" borderId="0" xfId="0" applyFill="1" applyAlignment="1">
      <alignment horizontal="left"/>
    </xf>
    <xf numFmtId="0" fontId="6" fillId="3" borderId="0" xfId="0" applyFont="1" applyFill="1"/>
    <xf numFmtId="0" fontId="8" fillId="3" borderId="0" xfId="0" applyFont="1" applyFill="1" applyAlignment="1">
      <alignment horizontal="left"/>
    </xf>
    <xf numFmtId="0" fontId="6" fillId="3" borderId="0" xfId="0" applyFont="1" applyFill="1" applyAlignment="1">
      <alignment horizontal="right"/>
    </xf>
    <xf numFmtId="0" fontId="8" fillId="3" borderId="0" xfId="0" applyFont="1" applyFill="1"/>
    <xf numFmtId="0" fontId="11" fillId="2" borderId="0" xfId="0" applyFont="1" applyFill="1" applyAlignment="1" quotePrefix="1">
      <alignment vertical="top"/>
    </xf>
    <xf numFmtId="0" fontId="6" fillId="2" borderId="0" xfId="0" applyFont="1" applyFill="1" applyAlignment="1">
      <alignment horizontal="right" vertical="top"/>
    </xf>
    <xf numFmtId="0" fontId="7" fillId="2" borderId="0" xfId="0" applyFont="1" applyFill="1" applyAlignment="1">
      <alignment vertical="top"/>
    </xf>
    <xf numFmtId="0" fontId="17" fillId="2" borderId="0" xfId="0" applyFont="1" applyFill="1" applyBorder="1" applyAlignment="1">
      <alignment horizontal="right"/>
    </xf>
    <xf numFmtId="0" fontId="6" fillId="2" borderId="0" xfId="0" applyFont="1" applyFill="1" applyBorder="1"/>
    <xf numFmtId="0" fontId="3" fillId="3" borderId="0" xfId="0" applyFont="1" applyFill="1" applyAlignment="1">
      <alignment horizontal="right"/>
    </xf>
    <xf numFmtId="0" fontId="5" fillId="3" borderId="0" xfId="0" applyFont="1" applyFill="1"/>
    <xf numFmtId="14" fontId="0" fillId="0" borderId="0" xfId="0" applyNumberFormat="1"/>
    <xf numFmtId="2" fontId="23" fillId="3" borderId="0" xfId="0" applyNumberFormat="1" applyFont="1" applyFill="1" applyBorder="1" applyAlignment="1">
      <alignment horizontal="right"/>
    </xf>
    <xf numFmtId="0" fontId="24" fillId="3" borderId="0" xfId="0" applyFont="1" applyFill="1" applyAlignment="1">
      <alignment horizontal="right"/>
    </xf>
    <xf numFmtId="0" fontId="26" fillId="3" borderId="0" xfId="0" applyFont="1" applyFill="1"/>
    <xf numFmtId="3" fontId="7" fillId="2" borderId="0" xfId="0" applyNumberFormat="1" applyFont="1" applyFill="1" applyBorder="1" applyAlignment="1">
      <alignment vertical="top"/>
    </xf>
    <xf numFmtId="0" fontId="3" fillId="2" borderId="0" xfId="0" applyFont="1" applyFill="1" applyBorder="1" applyProtection="1">
      <protection/>
    </xf>
    <xf numFmtId="3" fontId="3" fillId="2" borderId="0" xfId="0" applyNumberFormat="1" applyFont="1" applyFill="1" applyBorder="1" applyProtection="1">
      <protection/>
    </xf>
    <xf numFmtId="0" fontId="22" fillId="0" borderId="0" xfId="0" applyFont="1" applyFill="1" applyProtection="1">
      <protection locked="0"/>
    </xf>
    <xf numFmtId="0" fontId="0" fillId="3" borderId="0" xfId="0" applyFill="1" applyProtection="1">
      <protection/>
    </xf>
    <xf numFmtId="0" fontId="26" fillId="0" borderId="0" xfId="0" applyFont="1"/>
    <xf numFmtId="0" fontId="4" fillId="0" borderId="0" xfId="0" applyFont="1"/>
    <xf numFmtId="0" fontId="4" fillId="0" borderId="0" xfId="0" applyFont="1" quotePrefix="1"/>
    <xf numFmtId="0" fontId="4" fillId="0" borderId="0" xfId="0" applyFont="1" applyAlignment="1">
      <alignment horizontal="right"/>
    </xf>
    <xf numFmtId="0" fontId="4" fillId="0" borderId="0" xfId="0" applyFont="1" applyAlignment="1">
      <alignment horizontal="left" vertical="center"/>
    </xf>
    <xf numFmtId="0" fontId="4" fillId="0" borderId="0" xfId="0" applyFont="1" applyAlignment="1">
      <alignment horizontal="left" vertical="center" wrapText="1"/>
    </xf>
    <xf numFmtId="0" fontId="0" fillId="2" borderId="0" xfId="0" applyFill="1" applyAlignment="1">
      <alignment horizontal="right"/>
    </xf>
    <xf numFmtId="0" fontId="21" fillId="2" borderId="0" xfId="0" applyFont="1" applyFill="1" applyAlignment="1">
      <alignment/>
    </xf>
    <xf numFmtId="0" fontId="21" fillId="0" borderId="0" xfId="0" applyFont="1" applyAlignment="1">
      <alignment/>
    </xf>
    <xf numFmtId="0" fontId="4" fillId="0" borderId="0" xfId="0" applyFont="1" applyAlignment="1">
      <alignment wrapText="1"/>
    </xf>
    <xf numFmtId="0" fontId="4" fillId="0" borderId="0" xfId="0" applyFont="1" applyAlignment="1">
      <alignment horizontal="left" vertical="center" wrapText="1"/>
    </xf>
    <xf numFmtId="0" fontId="9" fillId="2" borderId="0" xfId="0" applyFont="1" applyFill="1" applyAlignment="1">
      <alignment horizontal="right" vertical="top"/>
    </xf>
    <xf numFmtId="1" fontId="25" fillId="3" borderId="3" xfId="0" applyNumberFormat="1" applyFont="1" applyFill="1" applyBorder="1" applyAlignment="1">
      <alignment horizontal="right"/>
    </xf>
    <xf numFmtId="1" fontId="20" fillId="3" borderId="3" xfId="0" applyNumberFormat="1" applyFont="1" applyFill="1" applyBorder="1" applyAlignment="1">
      <alignment horizontal="right"/>
    </xf>
    <xf numFmtId="0" fontId="14"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Drop" dropLines="2" dropStyle="combo" dx="22" fmlaLink="Erläuterungen!$B$21" fmlaRange="$R$2:$R$3" sel="2"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11</xdr:row>
      <xdr:rowOff>152400</xdr:rowOff>
    </xdr:from>
    <xdr:to>
      <xdr:col>10</xdr:col>
      <xdr:colOff>466725</xdr:colOff>
      <xdr:row>11</xdr:row>
      <xdr:rowOff>161925</xdr:rowOff>
    </xdr:to>
    <xdr:cxnSp macro="">
      <xdr:nvCxnSpPr>
        <xdr:cNvPr id="3" name="Gerader Verbinder 2"/>
        <xdr:cNvCxnSpPr/>
      </xdr:nvCxnSpPr>
      <xdr:spPr>
        <a:xfrm flipV="1">
          <a:off x="561975" y="2352675"/>
          <a:ext cx="7629525" cy="9525"/>
        </a:xfrm>
        <a:prstGeom prst="line">
          <a:avLst/>
        </a:prstGeom>
        <a:ln w="254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20</xdr:row>
      <xdr:rowOff>133350</xdr:rowOff>
    </xdr:from>
    <xdr:to>
      <xdr:col>10</xdr:col>
      <xdr:colOff>428625</xdr:colOff>
      <xdr:row>20</xdr:row>
      <xdr:rowOff>133350</xdr:rowOff>
    </xdr:to>
    <xdr:cxnSp macro="">
      <xdr:nvCxnSpPr>
        <xdr:cNvPr id="4" name="Gerader Verbinder 3"/>
        <xdr:cNvCxnSpPr/>
      </xdr:nvCxnSpPr>
      <xdr:spPr>
        <a:xfrm>
          <a:off x="571500" y="4391025"/>
          <a:ext cx="7581900" cy="0"/>
        </a:xfrm>
        <a:prstGeom prst="line">
          <a:avLst/>
        </a:prstGeom>
        <a:ln w="254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400050</xdr:colOff>
      <xdr:row>2</xdr:row>
      <xdr:rowOff>47625</xdr:rowOff>
    </xdr:from>
    <xdr:to>
      <xdr:col>16</xdr:col>
      <xdr:colOff>266700</xdr:colOff>
      <xdr:row>3</xdr:row>
      <xdr:rowOff>76200</xdr:rowOff>
    </xdr:to>
    <xdr:pic>
      <xdr:nvPicPr>
        <xdr:cNvPr id="6" name="Grafi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53750" y="276225"/>
          <a:ext cx="1390650" cy="4572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7BE79-4786-4FE5-8525-803FC80049D9}">
  <sheetPr>
    <tabColor theme="4" tint="0.7999799847602844"/>
  </sheetPr>
  <dimension ref="B2:S33"/>
  <sheetViews>
    <sheetView showGridLines="0" showRowColHeaders="0" tabSelected="1" zoomScale="110" zoomScaleNormal="110" workbookViewId="0" topLeftCell="A1">
      <selection activeCell="I13" sqref="I13"/>
    </sheetView>
  </sheetViews>
  <sheetFormatPr defaultColWidth="0" defaultRowHeight="15" zeroHeight="1"/>
  <cols>
    <col min="1" max="1" width="2.00390625" style="0" customWidth="1"/>
    <col min="2" max="2" width="8.421875" style="0" customWidth="1"/>
    <col min="3" max="3" width="16.421875" style="0" customWidth="1"/>
    <col min="4" max="4" width="10.00390625" style="0" customWidth="1"/>
    <col min="5" max="5" width="18.00390625" style="0" customWidth="1"/>
    <col min="6" max="6" width="11.421875" style="0" customWidth="1"/>
    <col min="7" max="7" width="13.421875" style="0" customWidth="1"/>
    <col min="8" max="9" width="11.421875" style="0" customWidth="1"/>
    <col min="10" max="10" width="13.28125" style="0" customWidth="1"/>
    <col min="11" max="11" width="17.140625" style="0" customWidth="1"/>
    <col min="12" max="12" width="11.140625" style="17" customWidth="1"/>
    <col min="13" max="13" width="2.7109375" style="17" customWidth="1"/>
    <col min="14" max="16" width="11.421875" style="0" customWidth="1"/>
    <col min="17" max="17" width="8.7109375" style="0" customWidth="1"/>
    <col min="18" max="18" width="2.140625" style="0" customWidth="1"/>
    <col min="20" max="16384" width="11.421875" style="0" hidden="1" customWidth="1"/>
  </cols>
  <sheetData>
    <row r="1" ht="9" customHeight="1"/>
    <row r="2" spans="2:18" ht="9" customHeight="1">
      <c r="B2" s="1"/>
      <c r="C2" s="1"/>
      <c r="D2" s="1"/>
      <c r="E2" s="1"/>
      <c r="F2" s="1"/>
      <c r="G2" s="1"/>
      <c r="H2" s="1"/>
      <c r="I2" s="1"/>
      <c r="J2" s="1"/>
      <c r="K2" s="1"/>
      <c r="L2" s="18"/>
      <c r="M2" s="18"/>
      <c r="N2" s="1"/>
      <c r="O2" s="1"/>
      <c r="P2" s="1"/>
      <c r="Q2" s="1"/>
      <c r="R2" s="87" t="s">
        <v>37</v>
      </c>
    </row>
    <row r="3" spans="2:19" ht="33.75">
      <c r="B3" s="1"/>
      <c r="C3" s="1"/>
      <c r="D3" s="80" t="s">
        <v>20</v>
      </c>
      <c r="E3" s="81"/>
      <c r="F3" s="81"/>
      <c r="G3" s="81"/>
      <c r="H3" s="29"/>
      <c r="I3" s="28"/>
      <c r="J3" s="1"/>
      <c r="K3" s="1"/>
      <c r="L3" s="18"/>
      <c r="M3" s="18"/>
      <c r="N3" s="1"/>
      <c r="O3" s="1"/>
      <c r="P3" s="1"/>
      <c r="Q3" s="1"/>
      <c r="R3" s="87" t="s">
        <v>38</v>
      </c>
      <c r="S3" s="51">
        <f>IF(Erläuterungen!B21=1,(1-I15/100),1)</f>
        <v>1</v>
      </c>
    </row>
    <row r="4" spans="2:18" ht="15">
      <c r="B4" s="1"/>
      <c r="C4" s="1"/>
      <c r="D4" s="57" t="s">
        <v>11</v>
      </c>
      <c r="E4" s="26"/>
      <c r="F4" s="29"/>
      <c r="G4" s="29"/>
      <c r="H4" s="29"/>
      <c r="I4" s="28"/>
      <c r="J4" s="1"/>
      <c r="K4" s="1"/>
      <c r="L4" s="18"/>
      <c r="M4" s="18"/>
      <c r="N4" s="1"/>
      <c r="O4" s="1"/>
      <c r="P4" s="1"/>
      <c r="Q4" s="1"/>
      <c r="R4" s="49"/>
    </row>
    <row r="5" spans="2:18" ht="6" customHeight="1">
      <c r="B5" s="1"/>
      <c r="C5" s="1"/>
      <c r="D5" s="1"/>
      <c r="E5" s="26"/>
      <c r="F5" s="29"/>
      <c r="G5" s="29"/>
      <c r="H5" s="29"/>
      <c r="I5" s="28"/>
      <c r="J5" s="1"/>
      <c r="K5" s="1"/>
      <c r="L5" s="18"/>
      <c r="M5" s="24"/>
      <c r="N5" s="35"/>
      <c r="O5" s="35"/>
      <c r="P5" s="35"/>
      <c r="Q5" s="1"/>
      <c r="R5" s="50">
        <v>40</v>
      </c>
    </row>
    <row r="6" spans="2:18" ht="15.75" customHeight="1">
      <c r="B6" s="1"/>
      <c r="C6" s="1"/>
      <c r="D6" s="1"/>
      <c r="E6" s="26"/>
      <c r="F6" s="29"/>
      <c r="G6" s="29"/>
      <c r="H6" s="29"/>
      <c r="I6" s="28"/>
      <c r="J6" s="1"/>
      <c r="K6" s="1"/>
      <c r="L6" s="18"/>
      <c r="M6" s="24"/>
      <c r="N6" s="30" t="s">
        <v>6</v>
      </c>
      <c r="O6" s="31"/>
      <c r="P6" s="35"/>
      <c r="Q6" s="1"/>
      <c r="R6" s="50"/>
    </row>
    <row r="7" spans="2:18" ht="23.25" customHeight="1">
      <c r="B7" s="1"/>
      <c r="C7" s="47" t="s">
        <v>41</v>
      </c>
      <c r="D7" s="47"/>
      <c r="E7" s="26"/>
      <c r="F7" s="33"/>
      <c r="G7" s="33"/>
      <c r="H7" s="34" t="s">
        <v>33</v>
      </c>
      <c r="I7" s="14">
        <v>0</v>
      </c>
      <c r="J7" s="5" t="s">
        <v>13</v>
      </c>
      <c r="K7" s="1"/>
      <c r="L7" s="19"/>
      <c r="M7" s="24"/>
      <c r="N7" s="35" t="str">
        <f>IF(I7&gt;100,"Sind Sie sicher?","")</f>
        <v/>
      </c>
      <c r="O7" s="35"/>
      <c r="P7" s="35"/>
      <c r="Q7" s="48"/>
      <c r="R7" s="50">
        <v>2900</v>
      </c>
    </row>
    <row r="8" spans="2:18" ht="7.9" customHeight="1">
      <c r="B8" s="1"/>
      <c r="C8" s="52"/>
      <c r="D8" s="52"/>
      <c r="E8" s="26"/>
      <c r="F8" s="2"/>
      <c r="G8" s="2"/>
      <c r="H8" s="2"/>
      <c r="I8" s="2"/>
      <c r="J8" s="2"/>
      <c r="K8" s="2"/>
      <c r="L8" s="19"/>
      <c r="M8" s="23"/>
      <c r="N8" s="36"/>
      <c r="O8" s="37"/>
      <c r="P8" s="7"/>
      <c r="Q8" s="48"/>
      <c r="R8" s="49"/>
    </row>
    <row r="9" spans="2:18" ht="23.25">
      <c r="B9" s="1"/>
      <c r="C9" s="52"/>
      <c r="D9" s="52"/>
      <c r="E9" s="1"/>
      <c r="F9" s="1"/>
      <c r="G9" s="4"/>
      <c r="H9" s="4" t="s">
        <v>34</v>
      </c>
      <c r="I9" s="14">
        <v>0</v>
      </c>
      <c r="J9" s="5" t="s">
        <v>3</v>
      </c>
      <c r="K9" s="5"/>
      <c r="L9" s="19"/>
      <c r="M9" s="23"/>
      <c r="N9" s="7"/>
      <c r="O9" s="35"/>
      <c r="P9" s="7"/>
      <c r="Q9" s="1"/>
      <c r="R9" s="49"/>
    </row>
    <row r="10" spans="2:18" ht="8.1" customHeight="1">
      <c r="B10" s="1"/>
      <c r="C10" s="52"/>
      <c r="D10" s="52"/>
      <c r="E10" s="1"/>
      <c r="F10" s="1"/>
      <c r="G10" s="4"/>
      <c r="H10" s="4"/>
      <c r="I10" s="69"/>
      <c r="J10" s="5"/>
      <c r="K10" s="5"/>
      <c r="L10" s="19"/>
      <c r="M10" s="23"/>
      <c r="N10" s="7"/>
      <c r="O10" s="35"/>
      <c r="P10" s="7"/>
      <c r="Q10" s="1"/>
      <c r="R10" s="49"/>
    </row>
    <row r="11" spans="2:17" ht="23.25">
      <c r="B11" s="1"/>
      <c r="C11" s="47" t="s">
        <v>42</v>
      </c>
      <c r="D11" s="47"/>
      <c r="E11" s="1"/>
      <c r="F11" s="1"/>
      <c r="G11" s="3"/>
      <c r="H11" s="11" t="s">
        <v>1</v>
      </c>
      <c r="I11" s="15">
        <v>0</v>
      </c>
      <c r="J11" s="5" t="s">
        <v>24</v>
      </c>
      <c r="K11" s="5"/>
      <c r="L11" s="19"/>
      <c r="M11" s="23"/>
      <c r="N11" s="22"/>
      <c r="O11" s="7"/>
      <c r="P11" s="7"/>
      <c r="Q11" s="1"/>
    </row>
    <row r="12" spans="2:17" ht="23.25">
      <c r="B12" s="1"/>
      <c r="C12" s="47"/>
      <c r="D12" s="47"/>
      <c r="E12" s="1"/>
      <c r="F12" s="1"/>
      <c r="G12" s="3"/>
      <c r="H12" s="11"/>
      <c r="I12" s="70"/>
      <c r="J12" s="5"/>
      <c r="K12" s="5"/>
      <c r="L12" s="19"/>
      <c r="M12" s="23"/>
      <c r="N12" s="22"/>
      <c r="O12" s="7"/>
      <c r="P12" s="7"/>
      <c r="Q12" s="1"/>
    </row>
    <row r="13" spans="2:18" ht="23.25">
      <c r="B13" s="1"/>
      <c r="C13" s="47" t="s">
        <v>39</v>
      </c>
      <c r="D13" s="47"/>
      <c r="E13" s="45"/>
      <c r="F13" s="43"/>
      <c r="G13" s="44"/>
      <c r="H13" s="46" t="s">
        <v>10</v>
      </c>
      <c r="I13" s="14">
        <v>0</v>
      </c>
      <c r="J13" s="5" t="s">
        <v>0</v>
      </c>
      <c r="K13" s="5"/>
      <c r="L13" s="19"/>
      <c r="M13" s="23"/>
      <c r="N13" s="41" t="str">
        <f>IF(I13&gt;365,"Bitte überprüfen","")</f>
        <v/>
      </c>
      <c r="O13" s="35"/>
      <c r="P13" s="8"/>
      <c r="Q13" s="1"/>
      <c r="R13" s="49"/>
    </row>
    <row r="14" spans="2:17" ht="7.9" customHeight="1">
      <c r="B14" s="1"/>
      <c r="C14" s="52"/>
      <c r="D14" s="52"/>
      <c r="E14" s="43"/>
      <c r="F14" s="43"/>
      <c r="G14" s="44"/>
      <c r="H14" s="46"/>
      <c r="I14" s="12"/>
      <c r="J14" s="5"/>
      <c r="K14" s="5"/>
      <c r="L14" s="19"/>
      <c r="M14" s="23"/>
      <c r="N14" s="8"/>
      <c r="O14" s="42"/>
      <c r="P14" s="8"/>
      <c r="Q14" s="1"/>
    </row>
    <row r="15" spans="2:17" ht="23.25">
      <c r="B15" s="1"/>
      <c r="C15" s="52"/>
      <c r="D15" s="52"/>
      <c r="E15" s="43"/>
      <c r="F15" s="43"/>
      <c r="G15" s="44"/>
      <c r="H15" s="46" t="s">
        <v>15</v>
      </c>
      <c r="I15" s="14">
        <v>0</v>
      </c>
      <c r="J15" s="5" t="s">
        <v>2</v>
      </c>
      <c r="K15" s="5"/>
      <c r="L15" s="19"/>
      <c r="M15" s="23"/>
      <c r="N15" s="8"/>
      <c r="O15" s="27"/>
      <c r="P15" s="8"/>
      <c r="Q15" s="1"/>
    </row>
    <row r="16" spans="2:17" ht="23.25">
      <c r="B16" s="1"/>
      <c r="C16" s="52"/>
      <c r="D16" s="52"/>
      <c r="E16" s="43"/>
      <c r="F16" s="43"/>
      <c r="G16" s="44"/>
      <c r="H16" s="38" t="s">
        <v>36</v>
      </c>
      <c r="I16" s="2"/>
      <c r="J16" s="5"/>
      <c r="K16" s="5"/>
      <c r="L16" s="19"/>
      <c r="M16" s="23"/>
      <c r="N16" s="8"/>
      <c r="O16" s="8"/>
      <c r="P16" s="8"/>
      <c r="Q16" s="1"/>
    </row>
    <row r="17" spans="2:17" ht="7.9" customHeight="1">
      <c r="B17" s="1"/>
      <c r="C17" s="52"/>
      <c r="D17" s="52"/>
      <c r="E17" s="43"/>
      <c r="F17" s="43"/>
      <c r="G17" s="44"/>
      <c r="H17" s="38"/>
      <c r="I17" s="2"/>
      <c r="J17" s="5"/>
      <c r="K17" s="5"/>
      <c r="L17" s="19"/>
      <c r="M17" s="23"/>
      <c r="N17" s="8"/>
      <c r="O17" s="8"/>
      <c r="P17" s="8"/>
      <c r="Q17" s="1"/>
    </row>
    <row r="18" spans="2:17" ht="23.25">
      <c r="B18" s="1"/>
      <c r="C18" s="52"/>
      <c r="D18" s="52"/>
      <c r="E18" s="1"/>
      <c r="F18" s="1"/>
      <c r="G18" s="3"/>
      <c r="H18" s="46" t="s">
        <v>45</v>
      </c>
      <c r="I18" s="14">
        <v>0</v>
      </c>
      <c r="J18" s="5" t="s">
        <v>9</v>
      </c>
      <c r="K18" s="5"/>
      <c r="L18" s="19"/>
      <c r="M18" s="23"/>
      <c r="N18" s="8"/>
      <c r="O18" s="8"/>
      <c r="P18" s="8"/>
      <c r="Q18" s="1"/>
    </row>
    <row r="19" spans="2:17" ht="8.1" customHeight="1">
      <c r="B19" s="1"/>
      <c r="C19" s="52"/>
      <c r="D19" s="52"/>
      <c r="E19" s="1"/>
      <c r="F19" s="1"/>
      <c r="G19" s="3"/>
      <c r="H19" s="60"/>
      <c r="I19" s="69"/>
      <c r="J19" s="61"/>
      <c r="K19" s="5"/>
      <c r="L19" s="19"/>
      <c r="M19" s="23"/>
      <c r="N19" s="8"/>
      <c r="O19" s="8"/>
      <c r="P19" s="8"/>
      <c r="Q19" s="1"/>
    </row>
    <row r="20" spans="2:17" ht="23.25">
      <c r="B20" s="1"/>
      <c r="C20" s="1"/>
      <c r="D20" s="1"/>
      <c r="E20" s="1"/>
      <c r="F20" s="1"/>
      <c r="G20" s="3"/>
      <c r="H20" s="46" t="s">
        <v>4</v>
      </c>
      <c r="I20" s="14">
        <v>0</v>
      </c>
      <c r="J20" s="5" t="s">
        <v>40</v>
      </c>
      <c r="K20" s="5"/>
      <c r="L20" s="19"/>
      <c r="M20" s="23"/>
      <c r="N20" s="21"/>
      <c r="O20" s="8"/>
      <c r="P20" s="8"/>
      <c r="Q20" s="1"/>
    </row>
    <row r="21" spans="2:17" ht="15" customHeight="1">
      <c r="B21" s="1"/>
      <c r="C21" s="1"/>
      <c r="D21" s="1"/>
      <c r="E21" s="1"/>
      <c r="F21" s="1"/>
      <c r="G21" s="3"/>
      <c r="H21" s="46"/>
      <c r="I21" s="69"/>
      <c r="J21" s="5"/>
      <c r="K21" s="5"/>
      <c r="L21" s="19"/>
      <c r="M21" s="23"/>
      <c r="N21" s="21"/>
      <c r="O21" s="8"/>
      <c r="P21" s="8"/>
      <c r="Q21" s="1"/>
    </row>
    <row r="22" spans="2:17" ht="23.25">
      <c r="B22" s="1"/>
      <c r="C22" s="52"/>
      <c r="D22" s="52"/>
      <c r="E22" s="1"/>
      <c r="F22" s="9"/>
      <c r="G22" s="10"/>
      <c r="H22" s="4" t="s">
        <v>7</v>
      </c>
      <c r="I22" s="16">
        <f>ROUND(IF(I9*(1-I13/365)*(1-I15/100)+I7*S3*100/(I11+0.00001)-I18*100/(I11+0.00001)&lt;=R5,I9*(1-I13/365)*(1-I15/100)+I7*S3*100/(I11+0.00001)-I18*100/(I11+0.00001),40),2)</f>
        <v>0</v>
      </c>
      <c r="J22" s="13" t="s">
        <v>29</v>
      </c>
      <c r="K22" s="13"/>
      <c r="L22" s="19"/>
      <c r="M22" s="23"/>
      <c r="N22" s="20" t="str">
        <f>IF(I9*(1-I13/365)*(1-I15/100)+I7*100/(I11+0.00001)&gt;R5,"Kostenbremse wirkt bis 40 c/kWh","")</f>
        <v/>
      </c>
      <c r="O22" s="8"/>
      <c r="P22" s="8"/>
      <c r="Q22" s="1"/>
    </row>
    <row r="23" spans="2:17" ht="8.1" customHeight="1">
      <c r="B23" s="1"/>
      <c r="C23" s="52"/>
      <c r="D23" s="52"/>
      <c r="E23" s="1"/>
      <c r="F23" s="9"/>
      <c r="G23" s="10"/>
      <c r="H23" s="4"/>
      <c r="I23" s="16"/>
      <c r="J23" s="13"/>
      <c r="K23" s="13"/>
      <c r="L23" s="19"/>
      <c r="M23" s="23"/>
      <c r="N23" s="20"/>
      <c r="O23" s="8"/>
      <c r="P23" s="8"/>
      <c r="Q23" s="1"/>
    </row>
    <row r="24" spans="2:17" ht="25.9" customHeight="1">
      <c r="B24" s="1"/>
      <c r="C24" s="1"/>
      <c r="D24" s="1"/>
      <c r="E24" s="1"/>
      <c r="F24" s="13"/>
      <c r="G24" s="11"/>
      <c r="H24" s="58" t="s">
        <v>5</v>
      </c>
      <c r="I24" s="68">
        <f>IF((I11-I20)&gt;R7,2900,(I11-I20))</f>
        <v>0</v>
      </c>
      <c r="J24" s="59" t="s">
        <v>28</v>
      </c>
      <c r="K24" s="6"/>
      <c r="L24" s="18"/>
      <c r="M24" s="24"/>
      <c r="N24" s="20" t="str">
        <f>IF((I11-I20)&gt;R7,"Kostenbremse wirkt bis 2900 kWh","")</f>
        <v/>
      </c>
      <c r="O24" s="8"/>
      <c r="P24" s="8"/>
      <c r="Q24" s="1"/>
    </row>
    <row r="25" spans="2:17" ht="7.9" customHeight="1">
      <c r="B25" s="1"/>
      <c r="C25" s="35"/>
      <c r="D25" s="35"/>
      <c r="E25" s="35"/>
      <c r="F25" s="35"/>
      <c r="G25" s="62"/>
      <c r="H25" s="62"/>
      <c r="I25" s="8"/>
      <c r="J25" s="8"/>
      <c r="K25" s="8"/>
      <c r="L25" s="18"/>
      <c r="M25" s="24"/>
      <c r="N25" s="21"/>
      <c r="O25" s="8"/>
      <c r="P25" s="8"/>
      <c r="Q25" s="1"/>
    </row>
    <row r="26" spans="2:17" ht="21.75" thickBot="1">
      <c r="B26" s="1"/>
      <c r="C26" s="54" t="s">
        <v>44</v>
      </c>
      <c r="D26" s="35"/>
      <c r="E26" s="35"/>
      <c r="F26" s="35"/>
      <c r="G26" s="55" t="s">
        <v>49</v>
      </c>
      <c r="H26" s="86">
        <f>MAX(ROUND(($I$22-10)*$I$24/100/12,0),0)</f>
        <v>0</v>
      </c>
      <c r="I26" s="56" t="s">
        <v>31</v>
      </c>
      <c r="J26" s="35"/>
      <c r="K26" s="56"/>
      <c r="L26" s="18"/>
      <c r="M26" s="24"/>
      <c r="N26" s="35"/>
      <c r="O26" s="35"/>
      <c r="P26" s="35"/>
      <c r="Q26" s="1"/>
    </row>
    <row r="27" spans="2:17" ht="8.1" customHeight="1" thickTop="1">
      <c r="B27" s="1"/>
      <c r="C27" s="54"/>
      <c r="D27" s="53"/>
      <c r="E27" s="53"/>
      <c r="F27" s="53"/>
      <c r="G27" s="55"/>
      <c r="H27" s="65"/>
      <c r="I27" s="56"/>
      <c r="J27" s="35"/>
      <c r="K27" s="56"/>
      <c r="L27" s="5"/>
      <c r="M27" s="24"/>
      <c r="N27" s="35"/>
      <c r="O27" s="35"/>
      <c r="P27" s="35"/>
      <c r="Q27" s="1"/>
    </row>
    <row r="28" spans="2:17" ht="20.1" customHeight="1" thickBot="1">
      <c r="B28" s="1"/>
      <c r="C28" s="54"/>
      <c r="D28" s="53"/>
      <c r="E28" s="53"/>
      <c r="F28" s="53"/>
      <c r="G28" s="66" t="str">
        <f>"hochgerechnet:            "</f>
        <v xml:space="preserve">hochgerechnet:            </v>
      </c>
      <c r="H28" s="85">
        <f ca="1">ROUND(MAX(($I$22-10)*$I$24/100/12,0,0)*12*MIN(("30.06.2024"-TODAY()),365)/365,0)</f>
        <v>0</v>
      </c>
      <c r="I28" s="67" t="s">
        <v>46</v>
      </c>
      <c r="J28" s="7"/>
      <c r="K28" s="56"/>
      <c r="L28" s="5"/>
      <c r="M28" s="24"/>
      <c r="N28" s="35"/>
      <c r="O28" s="35"/>
      <c r="P28" s="35"/>
      <c r="Q28" s="1"/>
    </row>
    <row r="29" spans="2:17" ht="8.1" customHeight="1" thickTop="1">
      <c r="B29" s="1"/>
      <c r="C29" s="35"/>
      <c r="D29" s="53"/>
      <c r="E29" s="53"/>
      <c r="F29" s="53"/>
      <c r="G29" s="53"/>
      <c r="H29" s="53"/>
      <c r="I29" s="63"/>
      <c r="J29" s="7"/>
      <c r="K29" s="72"/>
      <c r="L29" s="5"/>
      <c r="M29" s="24"/>
      <c r="N29" s="35"/>
      <c r="O29" s="35"/>
      <c r="P29" s="35"/>
      <c r="Q29" s="1"/>
    </row>
    <row r="30" spans="2:17" ht="23.25">
      <c r="B30" s="1"/>
      <c r="C30" s="1"/>
      <c r="D30" s="1"/>
      <c r="E30" s="25"/>
      <c r="F30" s="1"/>
      <c r="G30" s="84" t="s">
        <v>30</v>
      </c>
      <c r="H30" s="84"/>
      <c r="I30" s="84"/>
      <c r="J30" s="84"/>
      <c r="K30" s="84"/>
      <c r="L30" s="32"/>
      <c r="M30" s="18"/>
      <c r="N30" s="2"/>
      <c r="O30" s="2"/>
      <c r="P30" s="79" t="s">
        <v>8</v>
      </c>
      <c r="Q30" s="79"/>
    </row>
    <row r="31" ht="9" customHeight="1"/>
    <row r="33" spans="9:11" ht="15" hidden="1">
      <c r="I33" s="64"/>
      <c r="J33" s="64"/>
      <c r="K33" s="64"/>
    </row>
  </sheetData>
  <sheetProtection algorithmName="SHA-512" hashValue="lftEKrA53Ipe2R/9IGYOJrrZqkgSAcRfyXOEdRRg2SCRdsxzFq/DEuz/WH7q6bPQIEBERH3QhFcf3g0Kmue9Tw==" saltValue="r719Nf+HJ942V62A5ngC4A==" spinCount="100000" sheet="1" selectLockedCells="1"/>
  <protectedRanges>
    <protectedRange sqref="I9:I15 I7 I18:I21" name="Eingabe"/>
  </protectedRanges>
  <mergeCells count="3">
    <mergeCell ref="G30:K30"/>
    <mergeCell ref="P30:Q30"/>
    <mergeCell ref="D3:G3"/>
  </mergeCells>
  <dataValidations count="6">
    <dataValidation type="custom" allowBlank="1" showErrorMessage="1" promptTitle="Negativ" prompt="Wert darf nicht negativ sein" error="Wert außerhalb des gültigen Bereichs!" sqref="I10">
      <formula1>I10&gt;0</formula1>
    </dataValidation>
    <dataValidation type="custom" allowBlank="1" showInputMessage="1" showErrorMessage="1" errorTitle="Eurorabatt" error="Wert außerhalb des gültigen Bereichs!" sqref="I18:I19">
      <formula1>I18&gt;=0</formula1>
    </dataValidation>
    <dataValidation type="custom" allowBlank="1" showInputMessage="1" showErrorMessage="1" errorTitle="Arbeitspreis" error="!Wert außerhalb des gültigen Bereichs!" sqref="I15">
      <formula1>AND(I15&lt;=100,I15&gt;=0)</formula1>
    </dataValidation>
    <dataValidation type="custom" allowBlank="1" showInputMessage="1" showErrorMessage="1" error="Wert außerhalb des gültigen Bereichs!" sqref="I13">
      <formula1>AND(I13&lt;366,I13&gt;=0)</formula1>
    </dataValidation>
    <dataValidation type="custom" allowBlank="1" showInputMessage="1" showErrorMessage="1" sqref="I20:I21">
      <formula1>AND(I20&gt;=0,I20&lt;=I11)</formula1>
    </dataValidation>
    <dataValidation type="custom" allowBlank="1" showErrorMessage="1" promptTitle="Negativ" prompt="Wert darf nicht negativ sein" error="Wert außerhalb des gültigen Bereichs!" sqref="I9">
      <formula1>I9&gt;=0</formula1>
    </dataValidation>
  </dataValidations>
  <printOptions/>
  <pageMargins left="0.7" right="0.7" top="0.787401575" bottom="0.7874015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76FA-919F-44F7-AC9A-8DF8073764D5}">
  <sheetPr>
    <tabColor theme="0" tint="-0.04997999966144562"/>
  </sheetPr>
  <dimension ref="A1:Q21"/>
  <sheetViews>
    <sheetView showGridLines="0" workbookViewId="0" topLeftCell="A1">
      <selection activeCell="B21" sqref="B21"/>
    </sheetView>
  </sheetViews>
  <sheetFormatPr defaultColWidth="11.421875" defaultRowHeight="15"/>
  <cols>
    <col min="1" max="1" width="8.7109375" style="0" customWidth="1"/>
  </cols>
  <sheetData>
    <row r="1" ht="23.25">
      <c r="A1" s="39" t="s">
        <v>12</v>
      </c>
    </row>
    <row r="2" spans="1:17" s="40" customFormat="1" ht="15.75">
      <c r="A2" s="73" t="s">
        <v>16</v>
      </c>
      <c r="B2" s="74"/>
      <c r="C2" s="74"/>
      <c r="D2" s="74"/>
      <c r="E2" s="74"/>
      <c r="F2" s="74"/>
      <c r="G2" s="74"/>
      <c r="H2" s="74"/>
      <c r="I2" s="74"/>
      <c r="J2" s="74"/>
      <c r="K2" s="74"/>
      <c r="L2" s="74"/>
      <c r="M2" s="74"/>
      <c r="N2" s="74"/>
      <c r="O2" s="74"/>
      <c r="P2" s="74"/>
      <c r="Q2" s="74"/>
    </row>
    <row r="3" spans="1:17" s="40" customFormat="1" ht="15.75">
      <c r="A3" s="75" t="s">
        <v>18</v>
      </c>
      <c r="B3" s="74"/>
      <c r="C3" s="74"/>
      <c r="D3" s="74"/>
      <c r="E3" s="74"/>
      <c r="F3" s="74"/>
      <c r="G3" s="74"/>
      <c r="H3" s="74"/>
      <c r="I3" s="74"/>
      <c r="J3" s="74"/>
      <c r="K3" s="74"/>
      <c r="L3" s="74"/>
      <c r="M3" s="74"/>
      <c r="N3" s="74"/>
      <c r="O3" s="74"/>
      <c r="P3" s="74"/>
      <c r="Q3" s="74"/>
    </row>
    <row r="4" spans="1:17" s="40" customFormat="1" ht="15.75">
      <c r="A4" s="75" t="s">
        <v>19</v>
      </c>
      <c r="B4" s="74"/>
      <c r="C4" s="74"/>
      <c r="D4" s="74"/>
      <c r="E4" s="74"/>
      <c r="F4" s="74"/>
      <c r="G4" s="74"/>
      <c r="H4" s="74"/>
      <c r="I4" s="74"/>
      <c r="J4" s="74"/>
      <c r="K4" s="74"/>
      <c r="L4" s="74"/>
      <c r="M4" s="74"/>
      <c r="N4" s="74"/>
      <c r="O4" s="74"/>
      <c r="P4" s="74"/>
      <c r="Q4" s="74"/>
    </row>
    <row r="5" spans="1:17" s="40" customFormat="1" ht="15.75">
      <c r="A5" s="75" t="s">
        <v>21</v>
      </c>
      <c r="B5" s="74"/>
      <c r="C5" s="74"/>
      <c r="D5" s="74"/>
      <c r="E5" s="74"/>
      <c r="F5" s="74"/>
      <c r="G5" s="74"/>
      <c r="H5" s="74"/>
      <c r="I5" s="74"/>
      <c r="J5" s="74"/>
      <c r="K5" s="74"/>
      <c r="L5" s="74"/>
      <c r="M5" s="74"/>
      <c r="N5" s="74"/>
      <c r="O5" s="74"/>
      <c r="P5" s="74"/>
      <c r="Q5" s="74"/>
    </row>
    <row r="6" spans="1:17" s="40" customFormat="1" ht="15.75">
      <c r="A6" s="74"/>
      <c r="B6" s="74"/>
      <c r="C6" s="74"/>
      <c r="D6" s="74"/>
      <c r="E6" s="74"/>
      <c r="F6" s="74"/>
      <c r="G6" s="74"/>
      <c r="H6" s="74"/>
      <c r="I6" s="74"/>
      <c r="J6" s="74"/>
      <c r="K6" s="74"/>
      <c r="L6" s="74"/>
      <c r="M6" s="74"/>
      <c r="N6" s="74"/>
      <c r="O6" s="74"/>
      <c r="P6" s="74"/>
      <c r="Q6" s="74"/>
    </row>
    <row r="7" spans="1:17" s="40" customFormat="1" ht="15.75">
      <c r="A7" s="73" t="s">
        <v>17</v>
      </c>
      <c r="B7" s="74"/>
      <c r="C7" s="74"/>
      <c r="D7" s="74"/>
      <c r="E7" s="74"/>
      <c r="F7" s="74"/>
      <c r="G7" s="74"/>
      <c r="H7" s="74"/>
      <c r="I7" s="74"/>
      <c r="J7" s="74"/>
      <c r="K7" s="74"/>
      <c r="L7" s="74"/>
      <c r="M7" s="74"/>
      <c r="N7" s="74"/>
      <c r="O7" s="74"/>
      <c r="P7" s="74"/>
      <c r="Q7" s="74"/>
    </row>
    <row r="8" spans="1:17" s="40" customFormat="1" ht="15.75">
      <c r="A8" s="76" t="s">
        <v>14</v>
      </c>
      <c r="B8" s="74" t="s">
        <v>25</v>
      </c>
      <c r="C8" s="74"/>
      <c r="D8" s="74"/>
      <c r="E8" s="74"/>
      <c r="F8" s="74"/>
      <c r="G8" s="74"/>
      <c r="H8" s="74"/>
      <c r="I8" s="74"/>
      <c r="J8" s="74"/>
      <c r="K8" s="74"/>
      <c r="L8" s="74"/>
      <c r="M8" s="74"/>
      <c r="N8" s="74"/>
      <c r="O8" s="74"/>
      <c r="P8" s="74"/>
      <c r="Q8" s="74"/>
    </row>
    <row r="9" spans="1:17" ht="15.75">
      <c r="A9" s="76" t="s">
        <v>22</v>
      </c>
      <c r="B9" s="74" t="s">
        <v>27</v>
      </c>
      <c r="C9" s="74"/>
      <c r="D9" s="74"/>
      <c r="E9" s="74"/>
      <c r="F9" s="74"/>
      <c r="G9" s="74"/>
      <c r="H9" s="74"/>
      <c r="I9" s="74"/>
      <c r="J9" s="74"/>
      <c r="K9" s="74"/>
      <c r="L9" s="74"/>
      <c r="M9" s="74"/>
      <c r="N9" s="74"/>
      <c r="O9" s="74"/>
      <c r="P9" s="74"/>
      <c r="Q9" s="74"/>
    </row>
    <row r="10" spans="1:17" ht="15.75">
      <c r="A10" s="76" t="s">
        <v>26</v>
      </c>
      <c r="B10" s="74" t="s">
        <v>35</v>
      </c>
      <c r="C10" s="74"/>
      <c r="D10" s="74"/>
      <c r="E10" s="74"/>
      <c r="F10" s="74"/>
      <c r="G10" s="74"/>
      <c r="H10" s="74"/>
      <c r="I10" s="74"/>
      <c r="J10" s="74"/>
      <c r="K10" s="74"/>
      <c r="L10" s="74"/>
      <c r="M10" s="74"/>
      <c r="N10" s="74"/>
      <c r="O10" s="74"/>
      <c r="P10" s="74"/>
      <c r="Q10" s="74"/>
    </row>
    <row r="11" spans="1:17" ht="15" customHeight="1">
      <c r="A11" s="76" t="s">
        <v>32</v>
      </c>
      <c r="B11" s="83" t="s">
        <v>50</v>
      </c>
      <c r="C11" s="83"/>
      <c r="D11" s="83"/>
      <c r="E11" s="83"/>
      <c r="F11" s="83"/>
      <c r="G11" s="83"/>
      <c r="H11" s="83"/>
      <c r="I11" s="83"/>
      <c r="J11" s="83"/>
      <c r="K11" s="83"/>
      <c r="L11" s="83"/>
      <c r="M11" s="83"/>
      <c r="N11" s="83"/>
      <c r="O11" s="83"/>
      <c r="P11" s="83"/>
      <c r="Q11" s="83"/>
    </row>
    <row r="12" spans="1:17" ht="15.75">
      <c r="A12" s="74"/>
      <c r="B12" s="83"/>
      <c r="C12" s="83"/>
      <c r="D12" s="83"/>
      <c r="E12" s="83"/>
      <c r="F12" s="83"/>
      <c r="G12" s="83"/>
      <c r="H12" s="83"/>
      <c r="I12" s="83"/>
      <c r="J12" s="83"/>
      <c r="K12" s="83"/>
      <c r="L12" s="83"/>
      <c r="M12" s="83"/>
      <c r="N12" s="83"/>
      <c r="O12" s="83"/>
      <c r="P12" s="83"/>
      <c r="Q12" s="83"/>
    </row>
    <row r="13" spans="1:17" ht="15.75">
      <c r="A13" s="76" t="s">
        <v>47</v>
      </c>
      <c r="B13" s="77" t="s">
        <v>48</v>
      </c>
      <c r="C13" s="78"/>
      <c r="D13" s="78"/>
      <c r="E13" s="78"/>
      <c r="F13" s="78"/>
      <c r="G13" s="78"/>
      <c r="H13" s="78"/>
      <c r="I13" s="78"/>
      <c r="J13" s="78"/>
      <c r="K13" s="78"/>
      <c r="L13" s="78"/>
      <c r="M13" s="78"/>
      <c r="N13" s="78"/>
      <c r="O13" s="78"/>
      <c r="P13" s="78"/>
      <c r="Q13" s="74"/>
    </row>
    <row r="14" spans="1:17" ht="15.75">
      <c r="A14" s="74"/>
      <c r="B14" s="74"/>
      <c r="C14" s="74"/>
      <c r="D14" s="74"/>
      <c r="E14" s="74"/>
      <c r="F14" s="74"/>
      <c r="G14" s="74"/>
      <c r="H14" s="74"/>
      <c r="I14" s="74"/>
      <c r="J14" s="74"/>
      <c r="K14" s="74"/>
      <c r="L14" s="74"/>
      <c r="M14" s="74"/>
      <c r="N14" s="74"/>
      <c r="O14" s="74"/>
      <c r="P14" s="74"/>
      <c r="Q14" s="74"/>
    </row>
    <row r="15" spans="1:17" ht="15.75">
      <c r="A15" s="73" t="s">
        <v>23</v>
      </c>
      <c r="B15" s="74"/>
      <c r="C15" s="74"/>
      <c r="D15" s="74"/>
      <c r="E15" s="74"/>
      <c r="F15" s="74"/>
      <c r="G15" s="74"/>
      <c r="H15" s="74"/>
      <c r="I15" s="74"/>
      <c r="J15" s="74"/>
      <c r="K15" s="74"/>
      <c r="L15" s="74"/>
      <c r="M15" s="74"/>
      <c r="N15" s="74"/>
      <c r="O15" s="74"/>
      <c r="P15" s="74"/>
      <c r="Q15" s="74"/>
    </row>
    <row r="16" spans="1:17" ht="15.75">
      <c r="A16" s="82" t="s">
        <v>43</v>
      </c>
      <c r="B16" s="82"/>
      <c r="C16" s="82"/>
      <c r="D16" s="82"/>
      <c r="E16" s="82"/>
      <c r="F16" s="82"/>
      <c r="G16" s="82"/>
      <c r="H16" s="82"/>
      <c r="I16" s="82"/>
      <c r="J16" s="82"/>
      <c r="K16" s="82"/>
      <c r="L16" s="82"/>
      <c r="M16" s="82"/>
      <c r="N16" s="82"/>
      <c r="O16" s="74"/>
      <c r="P16" s="74"/>
      <c r="Q16" s="74"/>
    </row>
    <row r="17" spans="1:17" ht="15.75">
      <c r="A17" s="82"/>
      <c r="B17" s="82"/>
      <c r="C17" s="82"/>
      <c r="D17" s="82"/>
      <c r="E17" s="82"/>
      <c r="F17" s="82"/>
      <c r="G17" s="82"/>
      <c r="H17" s="82"/>
      <c r="I17" s="82"/>
      <c r="J17" s="82"/>
      <c r="K17" s="82"/>
      <c r="L17" s="82"/>
      <c r="M17" s="82"/>
      <c r="N17" s="82"/>
      <c r="O17" s="74"/>
      <c r="P17" s="74"/>
      <c r="Q17" s="74"/>
    </row>
    <row r="18" spans="1:17" ht="15.75">
      <c r="A18" s="74"/>
      <c r="B18" s="74"/>
      <c r="C18" s="74"/>
      <c r="D18" s="74"/>
      <c r="E18" s="74"/>
      <c r="F18" s="74"/>
      <c r="G18" s="74"/>
      <c r="H18" s="74"/>
      <c r="I18" s="74"/>
      <c r="J18" s="74"/>
      <c r="K18" s="74"/>
      <c r="L18" s="74"/>
      <c r="M18" s="74"/>
      <c r="N18" s="74"/>
      <c r="O18" s="74"/>
      <c r="P18" s="74"/>
      <c r="Q18" s="74"/>
    </row>
    <row r="19" spans="1:17" ht="15.75">
      <c r="A19" s="74"/>
      <c r="B19" s="74"/>
      <c r="C19" s="74"/>
      <c r="D19" s="74"/>
      <c r="E19" s="74"/>
      <c r="F19" s="74"/>
      <c r="G19" s="74"/>
      <c r="H19" s="74"/>
      <c r="I19" s="74"/>
      <c r="J19" s="74"/>
      <c r="K19" s="74"/>
      <c r="L19" s="74"/>
      <c r="M19" s="74"/>
      <c r="N19" s="74"/>
      <c r="O19" s="74"/>
      <c r="P19" s="74"/>
      <c r="Q19" s="74"/>
    </row>
    <row r="20" spans="1:17" ht="15.75">
      <c r="A20" s="74"/>
      <c r="B20" s="74"/>
      <c r="C20" s="74"/>
      <c r="D20" s="74"/>
      <c r="E20" s="74"/>
      <c r="F20" s="74"/>
      <c r="G20" s="74"/>
      <c r="H20" s="74"/>
      <c r="I20" s="74"/>
      <c r="J20" s="74"/>
      <c r="K20" s="74"/>
      <c r="L20" s="74"/>
      <c r="M20" s="74"/>
      <c r="N20" s="74"/>
      <c r="O20" s="74"/>
      <c r="P20" s="74"/>
      <c r="Q20" s="74"/>
    </row>
    <row r="21" ht="15">
      <c r="B21" s="71">
        <v>2</v>
      </c>
    </row>
  </sheetData>
  <sheetProtection algorithmName="SHA-512" hashValue="5aTF4BXeoZDTY0jJcMMx8LIJNCh8dgQydXV8b0WKxyk8b7outQ9gC63+LBxZgu2AGhpX99EuPhSo5LeM51evDw==" saltValue="g3xbKF/hvOEuGgziqLY+Kw==" spinCount="100000" sheet="1" objects="1" scenarios="1" selectLockedCells="1"/>
  <mergeCells count="2">
    <mergeCell ref="A16:N17"/>
    <mergeCell ref="B11:Q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Mayer Johannes</dc:creator>
  <cp:keywords/>
  <dc:description/>
  <cp:lastModifiedBy>JMA</cp:lastModifiedBy>
  <dcterms:created xsi:type="dcterms:W3CDTF">2022-11-22T10:32:00Z</dcterms:created>
  <dcterms:modified xsi:type="dcterms:W3CDTF">2022-11-29T14:00:51Z</dcterms:modified>
  <cp:category/>
  <cp:version/>
  <cp:contentType/>
  <cp:contentStatus/>
</cp:coreProperties>
</file>